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9\"/>
    </mc:Choice>
  </mc:AlternateContent>
  <bookViews>
    <workbookView xWindow="0" yWindow="0" windowWidth="21570" windowHeight="8160" firstSheet="1" activeTab="1"/>
  </bookViews>
  <sheets>
    <sheet name="treeCalc_2" sheetId="20" state="veryHidden" r:id="rId1"/>
    <sheet name="Decision Tree" sheetId="21" r:id="rId2"/>
  </sheets>
  <definedNames>
    <definedName name="treeList" hidden="1">"01000000000000000000000000000000000000000000000000000000000000000000000000000000000000000000000000000000000000000000000000000000000000000000000000000000000000000000000000000000000000000000000000000000"</definedName>
  </definedNames>
  <calcPr calcId="152511" iterate="1"/>
</workbook>
</file>

<file path=xl/calcChain.xml><?xml version="1.0" encoding="utf-8"?>
<calcChain xmlns="http://schemas.openxmlformats.org/spreadsheetml/2006/main">
  <c r="L1" i="20" l="1"/>
  <c r="D40" i="21" l="1"/>
  <c r="K24" i="20" s="1"/>
  <c r="D44" i="21"/>
  <c r="K23" i="20" s="1"/>
  <c r="D46" i="21"/>
  <c r="K22" i="20" s="1"/>
  <c r="D32" i="21"/>
  <c r="K21" i="20" s="1"/>
  <c r="D36" i="21"/>
  <c r="K20" i="20" s="1"/>
  <c r="D38" i="21"/>
  <c r="K19" i="20" s="1"/>
  <c r="D26" i="21"/>
  <c r="K18" i="20" s="1"/>
  <c r="D28" i="21"/>
  <c r="K17" i="20" s="1"/>
  <c r="D22" i="21"/>
  <c r="K16" i="20" s="1"/>
  <c r="C43" i="21"/>
  <c r="J15" i="20" s="1"/>
  <c r="C35" i="21"/>
  <c r="J14" i="20" s="1"/>
  <c r="C25" i="21"/>
  <c r="J13" i="20" s="1"/>
  <c r="J12" i="20"/>
  <c r="K11" i="20"/>
  <c r="J11" i="20"/>
  <c r="O15" i="20"/>
  <c r="O14" i="20"/>
  <c r="O13" i="20"/>
  <c r="O11" i="20"/>
  <c r="C16" i="21"/>
  <c r="D41" i="21" s="1"/>
  <c r="J24" i="20" s="1"/>
  <c r="D16" i="21"/>
  <c r="D45" i="21" s="1"/>
  <c r="J23" i="20" s="1"/>
  <c r="E16" i="21"/>
  <c r="D47" i="21" s="1"/>
  <c r="J22" i="20" s="1"/>
  <c r="C14" i="21"/>
  <c r="D23" i="21" s="1"/>
  <c r="J16" i="20" s="1"/>
  <c r="D14" i="21"/>
  <c r="D27" i="21" s="1"/>
  <c r="J18" i="20" s="1"/>
  <c r="E14" i="21"/>
  <c r="D29" i="21" s="1"/>
  <c r="J17" i="20" s="1"/>
  <c r="C15" i="21"/>
  <c r="D33" i="21" s="1"/>
  <c r="J21" i="20" s="1"/>
  <c r="D15" i="21"/>
  <c r="D37" i="21" s="1"/>
  <c r="J20" i="20" s="1"/>
  <c r="E15" i="21"/>
  <c r="D39" i="21" s="1"/>
  <c r="J19" i="20" s="1"/>
  <c r="C13" i="21"/>
  <c r="D13" i="21"/>
  <c r="E13" i="21"/>
  <c r="E17" i="21"/>
  <c r="D17" i="21"/>
  <c r="C17" i="21"/>
  <c r="B11" i="20"/>
  <c r="B2" i="20"/>
  <c r="F2" i="20" l="1"/>
  <c r="E38" i="21"/>
  <c r="E26" i="21"/>
  <c r="E45" i="21"/>
  <c r="D25" i="21"/>
  <c r="E28" i="21"/>
  <c r="E41" i="21"/>
  <c r="E29" i="21"/>
  <c r="E33" i="21"/>
  <c r="E27" i="21"/>
  <c r="E39" i="21"/>
  <c r="C24" i="21"/>
  <c r="C31" i="21"/>
  <c r="E22" i="21"/>
  <c r="E37" i="21"/>
  <c r="E40" i="21"/>
  <c r="E36" i="21"/>
  <c r="E23" i="21"/>
  <c r="C42" i="21"/>
  <c r="C20" i="21"/>
  <c r="D43" i="21"/>
  <c r="D21" i="21"/>
  <c r="E47" i="21"/>
  <c r="D20" i="21"/>
  <c r="C34" i="21"/>
  <c r="E46" i="21"/>
  <c r="E32" i="21"/>
  <c r="E44" i="21"/>
  <c r="D35" i="21"/>
  <c r="A19" i="20"/>
  <c r="A18" i="20"/>
  <c r="A21" i="20"/>
  <c r="A22" i="20"/>
  <c r="A11" i="20"/>
  <c r="A14" i="20"/>
  <c r="A15" i="20"/>
  <c r="A13" i="20"/>
  <c r="A16" i="20"/>
  <c r="A20" i="20"/>
  <c r="A17" i="20"/>
  <c r="A24" i="20"/>
  <c r="A23" i="20"/>
  <c r="A12" i="20"/>
</calcChain>
</file>

<file path=xl/sharedStrings.xml><?xml version="1.0" encoding="utf-8"?>
<sst xmlns="http://schemas.openxmlformats.org/spreadsheetml/2006/main" count="125" uniqueCount="78">
  <si>
    <t>Strong</t>
  </si>
  <si>
    <t xml:space="preserve">Fair </t>
  </si>
  <si>
    <t>Weak</t>
  </si>
  <si>
    <t>Introduce neither product</t>
  </si>
  <si>
    <t>Introduce Product 1 only</t>
  </si>
  <si>
    <t>Introduce Product 2 only</t>
  </si>
  <si>
    <t>Introduce both products</t>
  </si>
  <si>
    <t>Decision</t>
  </si>
  <si>
    <t>Input Data</t>
  </si>
  <si>
    <t>R&amp;D cost for Product 1</t>
  </si>
  <si>
    <t>R&amp;D cost for Product 2</t>
  </si>
  <si>
    <t>Probability of strong economy</t>
  </si>
  <si>
    <t>Probability of fair economy</t>
  </si>
  <si>
    <t>Probability of weak economy</t>
  </si>
  <si>
    <t>Probability</t>
  </si>
  <si>
    <t>Name</t>
  </si>
  <si>
    <t>SheetRef</t>
  </si>
  <si>
    <t>GenInfo</t>
  </si>
  <si>
    <t>Def. Link</t>
  </si>
  <si>
    <t>EXT REFS</t>
  </si>
  <si>
    <t>Def. Form</t>
  </si>
  <si>
    <t>Highest#</t>
  </si>
  <si>
    <t>bformtype</t>
  </si>
  <si>
    <t>valformula</t>
  </si>
  <si>
    <t>pbformula</t>
  </si>
  <si>
    <t>distribution</t>
  </si>
  <si>
    <t>cumPayoffFunction</t>
  </si>
  <si>
    <t>link</t>
  </si>
  <si>
    <t>ENDNODEFORMULA</t>
  </si>
  <si>
    <t>VAL</t>
  </si>
  <si>
    <t>PB</t>
  </si>
  <si>
    <t>IntRefs</t>
  </si>
  <si>
    <t>RefRefs</t>
  </si>
  <si>
    <t>NodeNames</t>
  </si>
  <si>
    <t>=</t>
  </si>
  <si>
    <t>DEFAULT</t>
  </si>
  <si>
    <t>4,0,0,0,1,0,0</t>
  </si>
  <si>
    <t>2,0,0,4,2,3,4,5,0,0,0</t>
  </si>
  <si>
    <t xml:space="preserve">                                                              Which software product should be introduced?</t>
  </si>
  <si>
    <t>Neither</t>
  </si>
  <si>
    <t>Product 1 only</t>
  </si>
  <si>
    <t>Product 2 only</t>
  </si>
  <si>
    <t>Both Product 1 and Product 2</t>
  </si>
  <si>
    <t>4,0,0,0,3,0,0</t>
  </si>
  <si>
    <t>1,0,0,3,6,8,7,1,0,0</t>
  </si>
  <si>
    <t xml:space="preserve">                        Trend in National Economy</t>
  </si>
  <si>
    <t>Fair</t>
  </si>
  <si>
    <t>4,0,0,0,4,0,0</t>
  </si>
  <si>
    <t>1,0,0,3,11,10,9,1,0,0</t>
  </si>
  <si>
    <t>4,0,0,0,5,0,0</t>
  </si>
  <si>
    <t>1,0,0,3,14,13,12,1,0,0</t>
  </si>
  <si>
    <t>Calc Macro</t>
  </si>
  <si>
    <t>Ptree1 Compatibility</t>
  </si>
  <si>
    <t>Eval. Function</t>
  </si>
  <si>
    <t>Creation Version</t>
  </si>
  <si>
    <t>Required Version</t>
  </si>
  <si>
    <t>Recommended Version</t>
  </si>
  <si>
    <t>Last Modified By Version</t>
  </si>
  <si>
    <t>Output Label</t>
  </si>
  <si>
    <t>Output Value NF</t>
  </si>
  <si>
    <t>Output Prob NF</t>
  </si>
  <si>
    <t>Input Value NF</t>
  </si>
  <si>
    <t>Input Prob NF</t>
  </si>
  <si>
    <t>R-Value Ref.</t>
  </si>
  <si>
    <t>Anchor Cell</t>
  </si>
  <si>
    <t>Branch Name</t>
  </si>
  <si>
    <t>Collapsed</t>
  </si>
  <si>
    <t>1.0.?</t>
  </si>
  <si>
    <t>5.0.0</t>
  </si>
  <si>
    <t>0,2,1,0,-1,Exponential, 0,1,-1,0,-1,0,.0001</t>
  </si>
  <si>
    <t>Techware's Product Decision (2)</t>
  </si>
  <si>
    <t>Risk tolerance</t>
  </si>
  <si>
    <t/>
  </si>
  <si>
    <t>6.2.0</t>
  </si>
  <si>
    <t>National economy</t>
  </si>
  <si>
    <t>National Economy</t>
  </si>
  <si>
    <t>Table of payoffs and costs</t>
  </si>
  <si>
    <t>Introducing new software products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</si>
</sst>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164" formatCode="0.0%"/>
  </numFmts>
  <fonts count="10" x14ac:knownFonts="1">
    <font>
      <sz val="11"/>
      <name val="Calibri"/>
      <family val="2"/>
    </font>
    <font>
      <sz val="11"/>
      <name val="Calibri"/>
      <family val="2"/>
    </font>
    <font>
      <b/>
      <sz val="11"/>
      <name val="Calibri"/>
      <family val="2"/>
    </font>
    <font>
      <b/>
      <sz val="8"/>
      <color indexed="17"/>
      <name val="Calibri"/>
      <family val="2"/>
    </font>
    <font>
      <b/>
      <sz val="8"/>
      <color indexed="18"/>
      <name val="Calibri"/>
      <family val="2"/>
    </font>
    <font>
      <sz val="8"/>
      <name val="Calibri"/>
      <family val="2"/>
    </font>
    <font>
      <sz val="8"/>
      <color indexed="8"/>
      <name val="Calibri"/>
      <family val="2"/>
    </font>
    <font>
      <sz val="8"/>
      <color indexed="16"/>
      <name val="Calibri"/>
      <family val="2"/>
    </font>
    <font>
      <b/>
      <sz val="8"/>
      <color indexed="16"/>
      <name val="Calibri"/>
      <family val="2"/>
    </font>
    <font>
      <sz val="8"/>
      <color indexed="17"/>
      <name val="Calibri"/>
      <family val="2"/>
    </font>
  </fonts>
  <fills count="3">
    <fill>
      <patternFill patternType="none"/>
    </fill>
    <fill>
      <patternFill patternType="gray125"/>
    </fill>
    <fill>
      <patternFill patternType="solid">
        <fgColor theme="4" tint="0.59996337778862885"/>
        <bgColor indexed="64"/>
      </patternFill>
    </fill>
  </fills>
  <borders count="9">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4">
    <xf numFmtId="0" fontId="0" fillId="0" borderId="0" xfId="0"/>
    <xf numFmtId="0" fontId="1" fillId="0" borderId="0" xfId="0" applyFont="1" applyAlignment="1">
      <alignment horizontal="left"/>
    </xf>
    <xf numFmtId="0" fontId="1" fillId="0" borderId="0" xfId="0" quotePrefix="1" applyFont="1" applyAlignment="1">
      <alignment horizontal="left"/>
    </xf>
    <xf numFmtId="6" fontId="1" fillId="0" borderId="0" xfId="0" applyNumberFormat="1" applyFont="1" applyAlignment="1">
      <alignment horizontal="left"/>
    </xf>
    <xf numFmtId="0" fontId="2" fillId="0" borderId="0" xfId="0" applyFont="1"/>
    <xf numFmtId="0" fontId="1" fillId="0" borderId="0" xfId="0" applyFont="1"/>
    <xf numFmtId="6" fontId="1" fillId="2" borderId="0" xfId="0" applyNumberFormat="1" applyFont="1" applyFill="1" applyBorder="1"/>
    <xf numFmtId="0" fontId="1" fillId="0" borderId="0" xfId="0" applyFont="1" applyAlignment="1">
      <alignment horizontal="right"/>
    </xf>
    <xf numFmtId="6" fontId="1" fillId="0" borderId="0" xfId="0" applyNumberFormat="1" applyFont="1"/>
    <xf numFmtId="2" fontId="1" fillId="2" borderId="0" xfId="0" applyNumberFormat="1" applyFont="1" applyFill="1" applyBorder="1"/>
    <xf numFmtId="6" fontId="1" fillId="0" borderId="2" xfId="0" applyNumberFormat="1" applyFont="1" applyBorder="1"/>
    <xf numFmtId="6" fontId="1" fillId="0" borderId="3" xfId="0" applyNumberFormat="1" applyFont="1" applyBorder="1"/>
    <xf numFmtId="6" fontId="1" fillId="0" borderId="4" xfId="0" applyNumberFormat="1" applyFont="1" applyBorder="1"/>
    <xf numFmtId="6" fontId="1" fillId="0" borderId="1" xfId="0" applyNumberFormat="1" applyFont="1" applyBorder="1"/>
    <xf numFmtId="6" fontId="1" fillId="0" borderId="0" xfId="0" applyNumberFormat="1" applyFont="1" applyBorder="1"/>
    <xf numFmtId="6" fontId="1" fillId="0" borderId="5" xfId="0" applyNumberFormat="1" applyFont="1" applyBorder="1"/>
    <xf numFmtId="6" fontId="1" fillId="0" borderId="6" xfId="0" applyNumberFormat="1" applyFont="1" applyBorder="1"/>
    <xf numFmtId="6" fontId="1" fillId="0" borderId="7" xfId="0" applyNumberFormat="1" applyFont="1" applyBorder="1"/>
    <xf numFmtId="6" fontId="1" fillId="0" borderId="8" xfId="0" applyNumberFormat="1" applyFont="1" applyBorder="1"/>
    <xf numFmtId="2" fontId="1" fillId="0" borderId="0" xfId="0" applyNumberFormat="1" applyFont="1"/>
    <xf numFmtId="0" fontId="3" fillId="0" borderId="0" xfId="0" applyFont="1" applyAlignment="1">
      <alignment horizontal="right"/>
    </xf>
    <xf numFmtId="0" fontId="4" fillId="0" borderId="0" xfId="0" applyFont="1" applyAlignment="1">
      <alignment horizontal="center"/>
    </xf>
    <xf numFmtId="0" fontId="5" fillId="0" borderId="0" xfId="0" applyFont="1"/>
    <xf numFmtId="0" fontId="6" fillId="0" borderId="0" xfId="0" applyNumberFormat="1" applyFont="1" applyAlignment="1">
      <alignment horizontal="right"/>
    </xf>
    <xf numFmtId="164" fontId="6" fillId="0" borderId="0" xfId="0" applyNumberFormat="1" applyFont="1" applyAlignment="1">
      <alignment horizontal="right"/>
    </xf>
    <xf numFmtId="6" fontId="6" fillId="0" borderId="0" xfId="0" applyNumberFormat="1" applyFont="1" applyAlignment="1">
      <alignment horizontal="right"/>
    </xf>
    <xf numFmtId="0" fontId="3" fillId="0" borderId="0" xfId="0" applyNumberFormat="1" applyFont="1" applyAlignment="1">
      <alignment horizontal="right"/>
    </xf>
    <xf numFmtId="0" fontId="7"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3" fillId="0" borderId="0" xfId="0" applyFont="1" applyAlignment="1">
      <alignment horizontal="center"/>
    </xf>
    <xf numFmtId="0" fontId="0" fillId="0" borderId="0" xfId="0" applyFont="1"/>
    <xf numFmtId="0" fontId="0" fillId="0" borderId="0" xfId="0" applyFont="1" applyAlignment="1">
      <alignment horizontal="left"/>
    </xf>
    <xf numFmtId="0" fontId="2" fillId="0" borderId="0" xfId="0" applyFont="1" applyFill="1" applyBorder="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228409</xdr:colOff>
      <xdr:row>39</xdr:row>
      <xdr:rowOff>156844</xdr:rowOff>
    </xdr:from>
    <xdr:to>
      <xdr:col>4</xdr:col>
      <xdr:colOff>127</xdr:colOff>
      <xdr:row>39</xdr:row>
      <xdr:rowOff>156844</xdr:rowOff>
    </xdr:to>
    <xdr:cxnSp macro="_xll.PtreeEvent_ObjectClick">
      <xdr:nvCxnSpPr>
        <xdr:cNvPr id="111" name="PTObj_DBranchHLine_2_14"/>
        <xdr:cNvCxnSpPr/>
      </xdr:nvCxnSpPr>
      <xdr:spPr bwMode="auto">
        <a:xfrm>
          <a:off x="6191059" y="6529069"/>
          <a:ext cx="8956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39</xdr:row>
      <xdr:rowOff>156844</xdr:rowOff>
    </xdr:from>
    <xdr:to>
      <xdr:col>3</xdr:col>
      <xdr:colOff>228409</xdr:colOff>
      <xdr:row>41</xdr:row>
      <xdr:rowOff>151764</xdr:rowOff>
    </xdr:to>
    <xdr:cxnSp macro="_xll.PtreeEvent_ObjectClick">
      <xdr:nvCxnSpPr>
        <xdr:cNvPr id="110" name="PTObj_DBranchDLine_2_14"/>
        <xdr:cNvCxnSpPr/>
      </xdr:nvCxnSpPr>
      <xdr:spPr bwMode="auto">
        <a:xfrm flipV="1">
          <a:off x="6038659" y="6529069"/>
          <a:ext cx="152400" cy="31877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43</xdr:row>
      <xdr:rowOff>156844</xdr:rowOff>
    </xdr:from>
    <xdr:to>
      <xdr:col>4</xdr:col>
      <xdr:colOff>127</xdr:colOff>
      <xdr:row>43</xdr:row>
      <xdr:rowOff>156844</xdr:rowOff>
    </xdr:to>
    <xdr:cxnSp macro="_xll.PtreeEvent_ObjectClick">
      <xdr:nvCxnSpPr>
        <xdr:cNvPr id="108" name="PTObj_DBranchHLine_2_13"/>
        <xdr:cNvCxnSpPr/>
      </xdr:nvCxnSpPr>
      <xdr:spPr bwMode="auto">
        <a:xfrm>
          <a:off x="6191059" y="7176769"/>
          <a:ext cx="8956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41</xdr:row>
      <xdr:rowOff>151764</xdr:rowOff>
    </xdr:from>
    <xdr:to>
      <xdr:col>3</xdr:col>
      <xdr:colOff>228409</xdr:colOff>
      <xdr:row>43</xdr:row>
      <xdr:rowOff>156844</xdr:rowOff>
    </xdr:to>
    <xdr:cxnSp macro="_xll.PtreeEvent_ObjectClick">
      <xdr:nvCxnSpPr>
        <xdr:cNvPr id="107" name="PTObj_DBranchDLine_2_13"/>
        <xdr:cNvCxnSpPr/>
      </xdr:nvCxnSpPr>
      <xdr:spPr bwMode="auto">
        <a:xfrm>
          <a:off x="6038659" y="6847839"/>
          <a:ext cx="152400" cy="32893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45</xdr:row>
      <xdr:rowOff>156844</xdr:rowOff>
    </xdr:from>
    <xdr:to>
      <xdr:col>4</xdr:col>
      <xdr:colOff>127</xdr:colOff>
      <xdr:row>45</xdr:row>
      <xdr:rowOff>156844</xdr:rowOff>
    </xdr:to>
    <xdr:cxnSp macro="_xll.PtreeEvent_ObjectClick">
      <xdr:nvCxnSpPr>
        <xdr:cNvPr id="105" name="PTObj_DBranchHLine_2_12"/>
        <xdr:cNvCxnSpPr/>
      </xdr:nvCxnSpPr>
      <xdr:spPr bwMode="auto">
        <a:xfrm>
          <a:off x="6191059" y="7500619"/>
          <a:ext cx="8956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41</xdr:row>
      <xdr:rowOff>151764</xdr:rowOff>
    </xdr:from>
    <xdr:to>
      <xdr:col>3</xdr:col>
      <xdr:colOff>228409</xdr:colOff>
      <xdr:row>45</xdr:row>
      <xdr:rowOff>156844</xdr:rowOff>
    </xdr:to>
    <xdr:cxnSp macro="_xll.PtreeEvent_ObjectClick">
      <xdr:nvCxnSpPr>
        <xdr:cNvPr id="104" name="PTObj_DBranchDLine_2_12"/>
        <xdr:cNvCxnSpPr/>
      </xdr:nvCxnSpPr>
      <xdr:spPr bwMode="auto">
        <a:xfrm>
          <a:off x="6038659" y="6847839"/>
          <a:ext cx="152400" cy="65278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31</xdr:row>
      <xdr:rowOff>156845</xdr:rowOff>
    </xdr:from>
    <xdr:to>
      <xdr:col>4</xdr:col>
      <xdr:colOff>127</xdr:colOff>
      <xdr:row>31</xdr:row>
      <xdr:rowOff>156845</xdr:rowOff>
    </xdr:to>
    <xdr:cxnSp macro="_xll.PtreeEvent_ObjectClick">
      <xdr:nvCxnSpPr>
        <xdr:cNvPr id="102" name="PTObj_DBranchHLine_2_11"/>
        <xdr:cNvCxnSpPr/>
      </xdr:nvCxnSpPr>
      <xdr:spPr bwMode="auto">
        <a:xfrm>
          <a:off x="6191059" y="5233670"/>
          <a:ext cx="8956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31</xdr:row>
      <xdr:rowOff>156845</xdr:rowOff>
    </xdr:from>
    <xdr:to>
      <xdr:col>3</xdr:col>
      <xdr:colOff>228409</xdr:colOff>
      <xdr:row>33</xdr:row>
      <xdr:rowOff>151764</xdr:rowOff>
    </xdr:to>
    <xdr:cxnSp macro="_xll.PtreeEvent_ObjectClick">
      <xdr:nvCxnSpPr>
        <xdr:cNvPr id="101" name="PTObj_DBranchDLine_2_11"/>
        <xdr:cNvCxnSpPr/>
      </xdr:nvCxnSpPr>
      <xdr:spPr bwMode="auto">
        <a:xfrm flipV="1">
          <a:off x="6038659" y="5233670"/>
          <a:ext cx="152400" cy="3187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35</xdr:row>
      <xdr:rowOff>156845</xdr:rowOff>
    </xdr:from>
    <xdr:to>
      <xdr:col>4</xdr:col>
      <xdr:colOff>127</xdr:colOff>
      <xdr:row>35</xdr:row>
      <xdr:rowOff>156845</xdr:rowOff>
    </xdr:to>
    <xdr:cxnSp macro="_xll.PtreeEvent_ObjectClick">
      <xdr:nvCxnSpPr>
        <xdr:cNvPr id="99" name="PTObj_DBranchHLine_2_10"/>
        <xdr:cNvCxnSpPr/>
      </xdr:nvCxnSpPr>
      <xdr:spPr bwMode="auto">
        <a:xfrm>
          <a:off x="6191059" y="5881370"/>
          <a:ext cx="8956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33</xdr:row>
      <xdr:rowOff>151764</xdr:rowOff>
    </xdr:from>
    <xdr:to>
      <xdr:col>3</xdr:col>
      <xdr:colOff>228409</xdr:colOff>
      <xdr:row>35</xdr:row>
      <xdr:rowOff>156845</xdr:rowOff>
    </xdr:to>
    <xdr:cxnSp macro="_xll.PtreeEvent_ObjectClick">
      <xdr:nvCxnSpPr>
        <xdr:cNvPr id="98" name="PTObj_DBranchDLine_2_10"/>
        <xdr:cNvCxnSpPr/>
      </xdr:nvCxnSpPr>
      <xdr:spPr bwMode="auto">
        <a:xfrm>
          <a:off x="6038659" y="555243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37</xdr:row>
      <xdr:rowOff>156845</xdr:rowOff>
    </xdr:from>
    <xdr:to>
      <xdr:col>4</xdr:col>
      <xdr:colOff>127</xdr:colOff>
      <xdr:row>37</xdr:row>
      <xdr:rowOff>156845</xdr:rowOff>
    </xdr:to>
    <xdr:cxnSp macro="_xll.PtreeEvent_ObjectClick">
      <xdr:nvCxnSpPr>
        <xdr:cNvPr id="96" name="PTObj_DBranchHLine_2_9"/>
        <xdr:cNvCxnSpPr/>
      </xdr:nvCxnSpPr>
      <xdr:spPr bwMode="auto">
        <a:xfrm>
          <a:off x="6191059" y="6205220"/>
          <a:ext cx="8956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33</xdr:row>
      <xdr:rowOff>151764</xdr:rowOff>
    </xdr:from>
    <xdr:to>
      <xdr:col>3</xdr:col>
      <xdr:colOff>228409</xdr:colOff>
      <xdr:row>37</xdr:row>
      <xdr:rowOff>156845</xdr:rowOff>
    </xdr:to>
    <xdr:cxnSp macro="_xll.PtreeEvent_ObjectClick">
      <xdr:nvCxnSpPr>
        <xdr:cNvPr id="95" name="PTObj_DBranchDLine_2_9"/>
        <xdr:cNvCxnSpPr/>
      </xdr:nvCxnSpPr>
      <xdr:spPr bwMode="auto">
        <a:xfrm>
          <a:off x="6038659" y="5552439"/>
          <a:ext cx="152400" cy="65278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25</xdr:row>
      <xdr:rowOff>156845</xdr:rowOff>
    </xdr:from>
    <xdr:to>
      <xdr:col>4</xdr:col>
      <xdr:colOff>127</xdr:colOff>
      <xdr:row>25</xdr:row>
      <xdr:rowOff>156845</xdr:rowOff>
    </xdr:to>
    <xdr:cxnSp macro="_xll.PtreeEvent_ObjectClick">
      <xdr:nvCxnSpPr>
        <xdr:cNvPr id="93" name="PTObj_DBranchHLine_2_8"/>
        <xdr:cNvCxnSpPr/>
      </xdr:nvCxnSpPr>
      <xdr:spPr bwMode="auto">
        <a:xfrm>
          <a:off x="6191059" y="4262120"/>
          <a:ext cx="8956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23</xdr:row>
      <xdr:rowOff>151764</xdr:rowOff>
    </xdr:from>
    <xdr:to>
      <xdr:col>3</xdr:col>
      <xdr:colOff>228409</xdr:colOff>
      <xdr:row>25</xdr:row>
      <xdr:rowOff>156845</xdr:rowOff>
    </xdr:to>
    <xdr:cxnSp macro="_xll.PtreeEvent_ObjectClick">
      <xdr:nvCxnSpPr>
        <xdr:cNvPr id="92" name="PTObj_DBranchDLine_2_8"/>
        <xdr:cNvCxnSpPr/>
      </xdr:nvCxnSpPr>
      <xdr:spPr bwMode="auto">
        <a:xfrm>
          <a:off x="6038659" y="393318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27</xdr:row>
      <xdr:rowOff>156845</xdr:rowOff>
    </xdr:from>
    <xdr:to>
      <xdr:col>4</xdr:col>
      <xdr:colOff>127</xdr:colOff>
      <xdr:row>27</xdr:row>
      <xdr:rowOff>156845</xdr:rowOff>
    </xdr:to>
    <xdr:cxnSp macro="_xll.PtreeEvent_ObjectClick">
      <xdr:nvCxnSpPr>
        <xdr:cNvPr id="90" name="PTObj_DBranchHLine_2_7"/>
        <xdr:cNvCxnSpPr/>
      </xdr:nvCxnSpPr>
      <xdr:spPr bwMode="auto">
        <a:xfrm>
          <a:off x="6191059" y="4585970"/>
          <a:ext cx="8956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23</xdr:row>
      <xdr:rowOff>151764</xdr:rowOff>
    </xdr:from>
    <xdr:to>
      <xdr:col>3</xdr:col>
      <xdr:colOff>228409</xdr:colOff>
      <xdr:row>27</xdr:row>
      <xdr:rowOff>156845</xdr:rowOff>
    </xdr:to>
    <xdr:cxnSp macro="_xll.PtreeEvent_ObjectClick">
      <xdr:nvCxnSpPr>
        <xdr:cNvPr id="89" name="PTObj_DBranchDLine_2_7"/>
        <xdr:cNvCxnSpPr/>
      </xdr:nvCxnSpPr>
      <xdr:spPr bwMode="auto">
        <a:xfrm>
          <a:off x="6038659" y="3933189"/>
          <a:ext cx="152400" cy="65278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21</xdr:row>
      <xdr:rowOff>156845</xdr:rowOff>
    </xdr:from>
    <xdr:to>
      <xdr:col>4</xdr:col>
      <xdr:colOff>127</xdr:colOff>
      <xdr:row>21</xdr:row>
      <xdr:rowOff>156845</xdr:rowOff>
    </xdr:to>
    <xdr:cxnSp macro="_xll.PtreeEvent_ObjectClick">
      <xdr:nvCxnSpPr>
        <xdr:cNvPr id="87" name="PTObj_DBranchHLine_2_6"/>
        <xdr:cNvCxnSpPr/>
      </xdr:nvCxnSpPr>
      <xdr:spPr bwMode="auto">
        <a:xfrm>
          <a:off x="6191059" y="3614420"/>
          <a:ext cx="8861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21</xdr:row>
      <xdr:rowOff>156845</xdr:rowOff>
    </xdr:from>
    <xdr:to>
      <xdr:col>3</xdr:col>
      <xdr:colOff>228409</xdr:colOff>
      <xdr:row>23</xdr:row>
      <xdr:rowOff>151764</xdr:rowOff>
    </xdr:to>
    <xdr:cxnSp macro="_xll.PtreeEvent_ObjectClick">
      <xdr:nvCxnSpPr>
        <xdr:cNvPr id="86" name="PTObj_DBranchDLine_2_6"/>
        <xdr:cNvCxnSpPr/>
      </xdr:nvCxnSpPr>
      <xdr:spPr bwMode="auto">
        <a:xfrm flipV="1">
          <a:off x="6038659" y="3614420"/>
          <a:ext cx="152400" cy="3187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228409</xdr:colOff>
      <xdr:row>41</xdr:row>
      <xdr:rowOff>156844</xdr:rowOff>
    </xdr:from>
    <xdr:to>
      <xdr:col>3</xdr:col>
      <xdr:colOff>127</xdr:colOff>
      <xdr:row>41</xdr:row>
      <xdr:rowOff>156844</xdr:rowOff>
    </xdr:to>
    <xdr:cxnSp macro="_xll.PtreeEvent_ObjectClick">
      <xdr:nvCxnSpPr>
        <xdr:cNvPr id="84" name="PTObj_DBranchHLine_2_5"/>
        <xdr:cNvCxnSpPr/>
      </xdr:nvCxnSpPr>
      <xdr:spPr bwMode="auto">
        <a:xfrm>
          <a:off x="4076509" y="6852919"/>
          <a:ext cx="18862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76009</xdr:colOff>
      <xdr:row>29</xdr:row>
      <xdr:rowOff>151764</xdr:rowOff>
    </xdr:from>
    <xdr:to>
      <xdr:col>2</xdr:col>
      <xdr:colOff>228409</xdr:colOff>
      <xdr:row>41</xdr:row>
      <xdr:rowOff>156844</xdr:rowOff>
    </xdr:to>
    <xdr:cxnSp macro="_xll.PtreeEvent_ObjectClick">
      <xdr:nvCxnSpPr>
        <xdr:cNvPr id="83" name="PTObj_DBranchDLine_2_5"/>
        <xdr:cNvCxnSpPr/>
      </xdr:nvCxnSpPr>
      <xdr:spPr bwMode="auto">
        <a:xfrm>
          <a:off x="3924109" y="4904739"/>
          <a:ext cx="152400" cy="194818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228409</xdr:colOff>
      <xdr:row>33</xdr:row>
      <xdr:rowOff>156845</xdr:rowOff>
    </xdr:from>
    <xdr:to>
      <xdr:col>3</xdr:col>
      <xdr:colOff>127</xdr:colOff>
      <xdr:row>33</xdr:row>
      <xdr:rowOff>156845</xdr:rowOff>
    </xdr:to>
    <xdr:cxnSp macro="_xll.PtreeEvent_ObjectClick">
      <xdr:nvCxnSpPr>
        <xdr:cNvPr id="81" name="PTObj_DBranchHLine_2_4"/>
        <xdr:cNvCxnSpPr/>
      </xdr:nvCxnSpPr>
      <xdr:spPr bwMode="auto">
        <a:xfrm>
          <a:off x="4076509" y="5557520"/>
          <a:ext cx="18862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76009</xdr:colOff>
      <xdr:row>29</xdr:row>
      <xdr:rowOff>151764</xdr:rowOff>
    </xdr:from>
    <xdr:to>
      <xdr:col>2</xdr:col>
      <xdr:colOff>228409</xdr:colOff>
      <xdr:row>33</xdr:row>
      <xdr:rowOff>156845</xdr:rowOff>
    </xdr:to>
    <xdr:cxnSp macro="_xll.PtreeEvent_ObjectClick">
      <xdr:nvCxnSpPr>
        <xdr:cNvPr id="80" name="PTObj_DBranchDLine_2_4"/>
        <xdr:cNvCxnSpPr/>
      </xdr:nvCxnSpPr>
      <xdr:spPr bwMode="auto">
        <a:xfrm>
          <a:off x="3924109" y="4904739"/>
          <a:ext cx="152400" cy="65278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228409</xdr:colOff>
      <xdr:row>23</xdr:row>
      <xdr:rowOff>156845</xdr:rowOff>
    </xdr:from>
    <xdr:to>
      <xdr:col>3</xdr:col>
      <xdr:colOff>127</xdr:colOff>
      <xdr:row>23</xdr:row>
      <xdr:rowOff>156845</xdr:rowOff>
    </xdr:to>
    <xdr:cxnSp macro="_xll.PtreeEvent_ObjectClick">
      <xdr:nvCxnSpPr>
        <xdr:cNvPr id="78" name="PTObj_DBranchHLine_2_3"/>
        <xdr:cNvCxnSpPr/>
      </xdr:nvCxnSpPr>
      <xdr:spPr bwMode="auto">
        <a:xfrm>
          <a:off x="4076509" y="3938270"/>
          <a:ext cx="18862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76009</xdr:colOff>
      <xdr:row>23</xdr:row>
      <xdr:rowOff>156845</xdr:rowOff>
    </xdr:from>
    <xdr:to>
      <xdr:col>2</xdr:col>
      <xdr:colOff>228409</xdr:colOff>
      <xdr:row>29</xdr:row>
      <xdr:rowOff>151764</xdr:rowOff>
    </xdr:to>
    <xdr:cxnSp macro="_xll.PtreeEvent_ObjectClick">
      <xdr:nvCxnSpPr>
        <xdr:cNvPr id="77" name="PTObj_DBranchDLine_2_3"/>
        <xdr:cNvCxnSpPr/>
      </xdr:nvCxnSpPr>
      <xdr:spPr bwMode="auto">
        <a:xfrm flipV="1">
          <a:off x="3924109" y="3938270"/>
          <a:ext cx="152400" cy="9664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228409</xdr:colOff>
      <xdr:row>19</xdr:row>
      <xdr:rowOff>156845</xdr:rowOff>
    </xdr:from>
    <xdr:to>
      <xdr:col>3</xdr:col>
      <xdr:colOff>127</xdr:colOff>
      <xdr:row>19</xdr:row>
      <xdr:rowOff>156845</xdr:rowOff>
    </xdr:to>
    <xdr:cxnSp macro="_xll.PtreeEvent_ObjectClick">
      <xdr:nvCxnSpPr>
        <xdr:cNvPr id="75" name="PTObj_DBranchHLine_2_2"/>
        <xdr:cNvCxnSpPr/>
      </xdr:nvCxnSpPr>
      <xdr:spPr bwMode="auto">
        <a:xfrm>
          <a:off x="4076509" y="3290570"/>
          <a:ext cx="188626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76009</xdr:colOff>
      <xdr:row>19</xdr:row>
      <xdr:rowOff>156845</xdr:rowOff>
    </xdr:from>
    <xdr:to>
      <xdr:col>2</xdr:col>
      <xdr:colOff>228409</xdr:colOff>
      <xdr:row>29</xdr:row>
      <xdr:rowOff>151764</xdr:rowOff>
    </xdr:to>
    <xdr:cxnSp macro="_xll.PtreeEvent_ObjectClick">
      <xdr:nvCxnSpPr>
        <xdr:cNvPr id="74" name="PTObj_DBranchDLine_2_2"/>
        <xdr:cNvCxnSpPr/>
      </xdr:nvCxnSpPr>
      <xdr:spPr bwMode="auto">
        <a:xfrm flipV="1">
          <a:off x="3924109" y="3290570"/>
          <a:ext cx="152400" cy="16141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177800</xdr:colOff>
      <xdr:row>29</xdr:row>
      <xdr:rowOff>156845</xdr:rowOff>
    </xdr:from>
    <xdr:to>
      <xdr:col>2</xdr:col>
      <xdr:colOff>127</xdr:colOff>
      <xdr:row>29</xdr:row>
      <xdr:rowOff>156845</xdr:rowOff>
    </xdr:to>
    <xdr:cxnSp macro="_xll.PtreeEvent_ObjectClick">
      <xdr:nvCxnSpPr>
        <xdr:cNvPr id="72" name="PTObj_DBranchHLine_2_1"/>
        <xdr:cNvCxnSpPr/>
      </xdr:nvCxnSpPr>
      <xdr:spPr bwMode="auto">
        <a:xfrm>
          <a:off x="2016125" y="4909820"/>
          <a:ext cx="1832102"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editAs="oneCell">
    <xdr:from>
      <xdr:col>2</xdr:col>
      <xdr:colOff>127</xdr:colOff>
      <xdr:row>29</xdr:row>
      <xdr:rowOff>75882</xdr:rowOff>
    </xdr:from>
    <xdr:to>
      <xdr:col>2</xdr:col>
      <xdr:colOff>162052</xdr:colOff>
      <xdr:row>30</xdr:row>
      <xdr:rowOff>50482</xdr:rowOff>
    </xdr:to>
    <xdr:sp macro="_xll.PtreeEvent_ObjectClick" textlink="">
      <xdr:nvSpPr>
        <xdr:cNvPr id="58" name="PTObj_DNode_2_1"/>
        <xdr:cNvSpPr/>
      </xdr:nvSpPr>
      <xdr:spPr bwMode="auto">
        <a:xfrm>
          <a:off x="3848227" y="4828857"/>
          <a:ext cx="161925" cy="161925"/>
        </a:xfrm>
        <a:prstGeom prst="rect">
          <a:avLst/>
        </a:prstGeom>
        <a:solidFill>
          <a:srgbClr val="008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19</xdr:row>
      <xdr:rowOff>75882</xdr:rowOff>
    </xdr:from>
    <xdr:to>
      <xdr:col>3</xdr:col>
      <xdr:colOff>162052</xdr:colOff>
      <xdr:row>20</xdr:row>
      <xdr:rowOff>50482</xdr:rowOff>
    </xdr:to>
    <xdr:sp macro="_xll.PtreeEvent_ObjectClick" textlink="">
      <xdr:nvSpPr>
        <xdr:cNvPr id="59" name="PTObj_DNode_2_2"/>
        <xdr:cNvSpPr/>
      </xdr:nvSpPr>
      <xdr:spPr bwMode="auto">
        <a:xfrm rot="-5400000">
          <a:off x="5962777" y="32096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23</xdr:row>
      <xdr:rowOff>75882</xdr:rowOff>
    </xdr:from>
    <xdr:to>
      <xdr:col>3</xdr:col>
      <xdr:colOff>162052</xdr:colOff>
      <xdr:row>24</xdr:row>
      <xdr:rowOff>50482</xdr:rowOff>
    </xdr:to>
    <xdr:sp macro="_xll.PtreeEvent_ObjectClick" textlink="">
      <xdr:nvSpPr>
        <xdr:cNvPr id="60" name="PTObj_DNode_2_3"/>
        <xdr:cNvSpPr/>
      </xdr:nvSpPr>
      <xdr:spPr bwMode="auto">
        <a:xfrm>
          <a:off x="5962777" y="3857307"/>
          <a:ext cx="161925" cy="161925"/>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33</xdr:row>
      <xdr:rowOff>75882</xdr:rowOff>
    </xdr:from>
    <xdr:to>
      <xdr:col>3</xdr:col>
      <xdr:colOff>162052</xdr:colOff>
      <xdr:row>34</xdr:row>
      <xdr:rowOff>50482</xdr:rowOff>
    </xdr:to>
    <xdr:sp macro="_xll.PtreeEvent_ObjectClick" textlink="">
      <xdr:nvSpPr>
        <xdr:cNvPr id="61" name="PTObj_DNode_2_4"/>
        <xdr:cNvSpPr/>
      </xdr:nvSpPr>
      <xdr:spPr bwMode="auto">
        <a:xfrm>
          <a:off x="5962777" y="5476557"/>
          <a:ext cx="161925" cy="161925"/>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41</xdr:row>
      <xdr:rowOff>75882</xdr:rowOff>
    </xdr:from>
    <xdr:to>
      <xdr:col>3</xdr:col>
      <xdr:colOff>162052</xdr:colOff>
      <xdr:row>42</xdr:row>
      <xdr:rowOff>50482</xdr:rowOff>
    </xdr:to>
    <xdr:sp macro="_xll.PtreeEvent_ObjectClick" textlink="">
      <xdr:nvSpPr>
        <xdr:cNvPr id="62" name="PTObj_DNode_2_5"/>
        <xdr:cNvSpPr/>
      </xdr:nvSpPr>
      <xdr:spPr bwMode="auto">
        <a:xfrm>
          <a:off x="5962777" y="6771957"/>
          <a:ext cx="161925" cy="161925"/>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21</xdr:row>
      <xdr:rowOff>75882</xdr:rowOff>
    </xdr:from>
    <xdr:to>
      <xdr:col>4</xdr:col>
      <xdr:colOff>162052</xdr:colOff>
      <xdr:row>22</xdr:row>
      <xdr:rowOff>50482</xdr:rowOff>
    </xdr:to>
    <xdr:sp macro="_xll.PtreeEvent_ObjectClick" textlink="">
      <xdr:nvSpPr>
        <xdr:cNvPr id="63" name="PTObj_DNode_2_6"/>
        <xdr:cNvSpPr/>
      </xdr:nvSpPr>
      <xdr:spPr bwMode="auto">
        <a:xfrm rot="-5400000">
          <a:off x="7077202" y="353345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27</xdr:row>
      <xdr:rowOff>75882</xdr:rowOff>
    </xdr:from>
    <xdr:to>
      <xdr:col>4</xdr:col>
      <xdr:colOff>162052</xdr:colOff>
      <xdr:row>28</xdr:row>
      <xdr:rowOff>50482</xdr:rowOff>
    </xdr:to>
    <xdr:sp macro="_xll.PtreeEvent_ObjectClick" textlink="">
      <xdr:nvSpPr>
        <xdr:cNvPr id="64" name="PTObj_DNode_2_7"/>
        <xdr:cNvSpPr/>
      </xdr:nvSpPr>
      <xdr:spPr bwMode="auto">
        <a:xfrm rot="-5400000">
          <a:off x="7077202" y="45050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25</xdr:row>
      <xdr:rowOff>75882</xdr:rowOff>
    </xdr:from>
    <xdr:to>
      <xdr:col>4</xdr:col>
      <xdr:colOff>162052</xdr:colOff>
      <xdr:row>26</xdr:row>
      <xdr:rowOff>50482</xdr:rowOff>
    </xdr:to>
    <xdr:sp macro="_xll.PtreeEvent_ObjectClick" textlink="">
      <xdr:nvSpPr>
        <xdr:cNvPr id="65" name="PTObj_DNode_2_8"/>
        <xdr:cNvSpPr/>
      </xdr:nvSpPr>
      <xdr:spPr bwMode="auto">
        <a:xfrm rot="-5400000">
          <a:off x="7077202" y="418115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37</xdr:row>
      <xdr:rowOff>75882</xdr:rowOff>
    </xdr:from>
    <xdr:to>
      <xdr:col>4</xdr:col>
      <xdr:colOff>162052</xdr:colOff>
      <xdr:row>38</xdr:row>
      <xdr:rowOff>50482</xdr:rowOff>
    </xdr:to>
    <xdr:sp macro="_xll.PtreeEvent_ObjectClick" textlink="">
      <xdr:nvSpPr>
        <xdr:cNvPr id="66" name="PTObj_DNode_2_9"/>
        <xdr:cNvSpPr/>
      </xdr:nvSpPr>
      <xdr:spPr bwMode="auto">
        <a:xfrm rot="-5400000">
          <a:off x="7077202" y="612425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35</xdr:row>
      <xdr:rowOff>75882</xdr:rowOff>
    </xdr:from>
    <xdr:to>
      <xdr:col>4</xdr:col>
      <xdr:colOff>162052</xdr:colOff>
      <xdr:row>36</xdr:row>
      <xdr:rowOff>50482</xdr:rowOff>
    </xdr:to>
    <xdr:sp macro="_xll.PtreeEvent_ObjectClick" textlink="">
      <xdr:nvSpPr>
        <xdr:cNvPr id="67" name="PTObj_DNode_2_10"/>
        <xdr:cNvSpPr/>
      </xdr:nvSpPr>
      <xdr:spPr bwMode="auto">
        <a:xfrm rot="-5400000">
          <a:off x="7077202" y="58004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31</xdr:row>
      <xdr:rowOff>75882</xdr:rowOff>
    </xdr:from>
    <xdr:to>
      <xdr:col>4</xdr:col>
      <xdr:colOff>162052</xdr:colOff>
      <xdr:row>32</xdr:row>
      <xdr:rowOff>50482</xdr:rowOff>
    </xdr:to>
    <xdr:sp macro="_xll.PtreeEvent_ObjectClick" textlink="">
      <xdr:nvSpPr>
        <xdr:cNvPr id="68" name="PTObj_DNode_2_11"/>
        <xdr:cNvSpPr/>
      </xdr:nvSpPr>
      <xdr:spPr bwMode="auto">
        <a:xfrm rot="-5400000">
          <a:off x="7077202" y="51527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45</xdr:row>
      <xdr:rowOff>75882</xdr:rowOff>
    </xdr:from>
    <xdr:to>
      <xdr:col>4</xdr:col>
      <xdr:colOff>162052</xdr:colOff>
      <xdr:row>46</xdr:row>
      <xdr:rowOff>50482</xdr:rowOff>
    </xdr:to>
    <xdr:sp macro="_xll.PtreeEvent_ObjectClick" textlink="">
      <xdr:nvSpPr>
        <xdr:cNvPr id="69" name="PTObj_DNode_2_12"/>
        <xdr:cNvSpPr/>
      </xdr:nvSpPr>
      <xdr:spPr bwMode="auto">
        <a:xfrm rot="-5400000">
          <a:off x="7077202" y="741965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43</xdr:row>
      <xdr:rowOff>75882</xdr:rowOff>
    </xdr:from>
    <xdr:to>
      <xdr:col>4</xdr:col>
      <xdr:colOff>162052</xdr:colOff>
      <xdr:row>44</xdr:row>
      <xdr:rowOff>50482</xdr:rowOff>
    </xdr:to>
    <xdr:sp macro="_xll.PtreeEvent_ObjectClick" textlink="">
      <xdr:nvSpPr>
        <xdr:cNvPr id="70" name="PTObj_DNode_2_13"/>
        <xdr:cNvSpPr/>
      </xdr:nvSpPr>
      <xdr:spPr bwMode="auto">
        <a:xfrm rot="-5400000">
          <a:off x="7077202" y="70958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4</xdr:col>
      <xdr:colOff>127</xdr:colOff>
      <xdr:row>39</xdr:row>
      <xdr:rowOff>75882</xdr:rowOff>
    </xdr:from>
    <xdr:to>
      <xdr:col>4</xdr:col>
      <xdr:colOff>162052</xdr:colOff>
      <xdr:row>40</xdr:row>
      <xdr:rowOff>50482</xdr:rowOff>
    </xdr:to>
    <xdr:sp macro="_xll.PtreeEvent_ObjectClick" textlink="">
      <xdr:nvSpPr>
        <xdr:cNvPr id="71" name="PTObj_DNode_2_14"/>
        <xdr:cNvSpPr/>
      </xdr:nvSpPr>
      <xdr:spPr bwMode="auto">
        <a:xfrm rot="-5400000">
          <a:off x="7077202" y="64481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1</xdr:col>
      <xdr:colOff>210407</xdr:colOff>
      <xdr:row>29</xdr:row>
      <xdr:rowOff>56923</xdr:rowOff>
    </xdr:from>
    <xdr:ext cx="1147067" cy="199843"/>
    <xdr:sp macro="_xll.PtreeEvent_ObjectClick" textlink="">
      <xdr:nvSpPr>
        <xdr:cNvPr id="73" name="PTObj_DBranchName_2_1"/>
        <xdr:cNvSpPr txBox="1"/>
      </xdr:nvSpPr>
      <xdr:spPr>
        <a:xfrm>
          <a:off x="2048732" y="5581423"/>
          <a:ext cx="1147067"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Techware's Product Dec...</a:t>
          </a:r>
        </a:p>
      </xdr:txBody>
    </xdr:sp>
    <xdr:clientData/>
  </xdr:oneCellAnchor>
  <xdr:oneCellAnchor>
    <xdr:from>
      <xdr:col>2</xdr:col>
      <xdr:colOff>257531</xdr:colOff>
      <xdr:row>19</xdr:row>
      <xdr:rowOff>56923</xdr:rowOff>
    </xdr:from>
    <xdr:ext cx="389276" cy="199843"/>
    <xdr:sp macro="_xll.PtreeEvent_ObjectClick" textlink="">
      <xdr:nvSpPr>
        <xdr:cNvPr id="76" name="PTObj_DBranchName_2_2"/>
        <xdr:cNvSpPr txBox="1"/>
      </xdr:nvSpPr>
      <xdr:spPr>
        <a:xfrm>
          <a:off x="4105631" y="3676423"/>
          <a:ext cx="389276"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Neither</a:t>
          </a:r>
        </a:p>
      </xdr:txBody>
    </xdr:sp>
    <xdr:clientData/>
  </xdr:oneCellAnchor>
  <xdr:oneCellAnchor>
    <xdr:from>
      <xdr:col>2</xdr:col>
      <xdr:colOff>256930</xdr:colOff>
      <xdr:row>23</xdr:row>
      <xdr:rowOff>56923</xdr:rowOff>
    </xdr:from>
    <xdr:ext cx="679533" cy="199843"/>
    <xdr:sp macro="_xll.PtreeEvent_ObjectClick" textlink="">
      <xdr:nvSpPr>
        <xdr:cNvPr id="79" name="PTObj_DBranchName_2_3"/>
        <xdr:cNvSpPr txBox="1"/>
      </xdr:nvSpPr>
      <xdr:spPr>
        <a:xfrm>
          <a:off x="4105030" y="4438423"/>
          <a:ext cx="679533"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Product 1 only</a:t>
          </a:r>
        </a:p>
      </xdr:txBody>
    </xdr:sp>
    <xdr:clientData/>
  </xdr:oneCellAnchor>
  <xdr:oneCellAnchor>
    <xdr:from>
      <xdr:col>2</xdr:col>
      <xdr:colOff>256930</xdr:colOff>
      <xdr:row>33</xdr:row>
      <xdr:rowOff>56923</xdr:rowOff>
    </xdr:from>
    <xdr:ext cx="679533" cy="199843"/>
    <xdr:sp macro="_xll.PtreeEvent_ObjectClick" textlink="">
      <xdr:nvSpPr>
        <xdr:cNvPr id="82" name="PTObj_DBranchName_2_4"/>
        <xdr:cNvSpPr txBox="1"/>
      </xdr:nvSpPr>
      <xdr:spPr>
        <a:xfrm>
          <a:off x="4105030" y="6343423"/>
          <a:ext cx="679533"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Product 2 only</a:t>
          </a:r>
        </a:p>
      </xdr:txBody>
    </xdr:sp>
    <xdr:clientData/>
  </xdr:oneCellAnchor>
  <xdr:oneCellAnchor>
    <xdr:from>
      <xdr:col>2</xdr:col>
      <xdr:colOff>261168</xdr:colOff>
      <xdr:row>41</xdr:row>
      <xdr:rowOff>56923</xdr:rowOff>
    </xdr:from>
    <xdr:ext cx="1115281" cy="199843"/>
    <xdr:sp macro="_xll.PtreeEvent_ObjectClick" textlink="">
      <xdr:nvSpPr>
        <xdr:cNvPr id="85" name="PTObj_DBranchName_2_5"/>
        <xdr:cNvSpPr txBox="1"/>
      </xdr:nvSpPr>
      <xdr:spPr>
        <a:xfrm>
          <a:off x="4109268" y="7867423"/>
          <a:ext cx="1115281"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Both Product 1 and Pro...</a:t>
          </a:r>
        </a:p>
      </xdr:txBody>
    </xdr:sp>
    <xdr:clientData/>
  </xdr:oneCellAnchor>
  <xdr:oneCellAnchor>
    <xdr:from>
      <xdr:col>3</xdr:col>
      <xdr:colOff>256964</xdr:colOff>
      <xdr:row>21</xdr:row>
      <xdr:rowOff>56923</xdr:rowOff>
    </xdr:from>
    <xdr:ext cx="348092" cy="199843"/>
    <xdr:sp macro="_xll.PtreeEvent_ObjectClick" textlink="">
      <xdr:nvSpPr>
        <xdr:cNvPr id="88" name="PTObj_DBranchName_2_6"/>
        <xdr:cNvSpPr txBox="1"/>
      </xdr:nvSpPr>
      <xdr:spPr>
        <a:xfrm>
          <a:off x="6219614" y="4057423"/>
          <a:ext cx="348092"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Strong</a:t>
          </a:r>
        </a:p>
      </xdr:txBody>
    </xdr:sp>
    <xdr:clientData/>
  </xdr:oneCellAnchor>
  <xdr:oneCellAnchor>
    <xdr:from>
      <xdr:col>3</xdr:col>
      <xdr:colOff>257996</xdr:colOff>
      <xdr:row>27</xdr:row>
      <xdr:rowOff>56923</xdr:rowOff>
    </xdr:from>
    <xdr:ext cx="310440" cy="199843"/>
    <xdr:sp macro="_xll.PtreeEvent_ObjectClick" textlink="">
      <xdr:nvSpPr>
        <xdr:cNvPr id="91" name="PTObj_DBranchName_2_7"/>
        <xdr:cNvSpPr txBox="1"/>
      </xdr:nvSpPr>
      <xdr:spPr>
        <a:xfrm>
          <a:off x="6220646" y="5200423"/>
          <a:ext cx="310440"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Weak</a:t>
          </a:r>
        </a:p>
      </xdr:txBody>
    </xdr:sp>
    <xdr:clientData/>
  </xdr:oneCellAnchor>
  <xdr:oneCellAnchor>
    <xdr:from>
      <xdr:col>3</xdr:col>
      <xdr:colOff>257328</xdr:colOff>
      <xdr:row>25</xdr:row>
      <xdr:rowOff>56923</xdr:rowOff>
    </xdr:from>
    <xdr:ext cx="229318" cy="199843"/>
    <xdr:sp macro="_xll.PtreeEvent_ObjectClick" textlink="">
      <xdr:nvSpPr>
        <xdr:cNvPr id="94" name="PTObj_DBranchName_2_8"/>
        <xdr:cNvSpPr txBox="1"/>
      </xdr:nvSpPr>
      <xdr:spPr>
        <a:xfrm>
          <a:off x="6219978" y="4819423"/>
          <a:ext cx="229318"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Fair</a:t>
          </a:r>
        </a:p>
      </xdr:txBody>
    </xdr:sp>
    <xdr:clientData/>
  </xdr:oneCellAnchor>
  <xdr:oneCellAnchor>
    <xdr:from>
      <xdr:col>3</xdr:col>
      <xdr:colOff>257996</xdr:colOff>
      <xdr:row>37</xdr:row>
      <xdr:rowOff>56923</xdr:rowOff>
    </xdr:from>
    <xdr:ext cx="310440" cy="199843"/>
    <xdr:sp macro="_xll.PtreeEvent_ObjectClick" textlink="">
      <xdr:nvSpPr>
        <xdr:cNvPr id="97" name="PTObj_DBranchName_2_9"/>
        <xdr:cNvSpPr txBox="1"/>
      </xdr:nvSpPr>
      <xdr:spPr>
        <a:xfrm>
          <a:off x="6220646" y="7105423"/>
          <a:ext cx="310440"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Weak</a:t>
          </a:r>
        </a:p>
      </xdr:txBody>
    </xdr:sp>
    <xdr:clientData/>
  </xdr:oneCellAnchor>
  <xdr:oneCellAnchor>
    <xdr:from>
      <xdr:col>3</xdr:col>
      <xdr:colOff>257328</xdr:colOff>
      <xdr:row>35</xdr:row>
      <xdr:rowOff>56923</xdr:rowOff>
    </xdr:from>
    <xdr:ext cx="229318" cy="199843"/>
    <xdr:sp macro="_xll.PtreeEvent_ObjectClick" textlink="">
      <xdr:nvSpPr>
        <xdr:cNvPr id="100" name="PTObj_DBranchName_2_10"/>
        <xdr:cNvSpPr txBox="1"/>
      </xdr:nvSpPr>
      <xdr:spPr>
        <a:xfrm>
          <a:off x="6219978" y="6724423"/>
          <a:ext cx="229318"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Fair</a:t>
          </a:r>
        </a:p>
      </xdr:txBody>
    </xdr:sp>
    <xdr:clientData/>
  </xdr:oneCellAnchor>
  <xdr:oneCellAnchor>
    <xdr:from>
      <xdr:col>3</xdr:col>
      <xdr:colOff>256964</xdr:colOff>
      <xdr:row>31</xdr:row>
      <xdr:rowOff>56923</xdr:rowOff>
    </xdr:from>
    <xdr:ext cx="348092" cy="199843"/>
    <xdr:sp macro="_xll.PtreeEvent_ObjectClick" textlink="">
      <xdr:nvSpPr>
        <xdr:cNvPr id="103" name="PTObj_DBranchName_2_11"/>
        <xdr:cNvSpPr txBox="1"/>
      </xdr:nvSpPr>
      <xdr:spPr>
        <a:xfrm>
          <a:off x="6219614" y="5962423"/>
          <a:ext cx="348092"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Strong</a:t>
          </a:r>
        </a:p>
      </xdr:txBody>
    </xdr:sp>
    <xdr:clientData/>
  </xdr:oneCellAnchor>
  <xdr:oneCellAnchor>
    <xdr:from>
      <xdr:col>3</xdr:col>
      <xdr:colOff>257996</xdr:colOff>
      <xdr:row>45</xdr:row>
      <xdr:rowOff>56923</xdr:rowOff>
    </xdr:from>
    <xdr:ext cx="310440" cy="199843"/>
    <xdr:sp macro="_xll.PtreeEvent_ObjectClick" textlink="">
      <xdr:nvSpPr>
        <xdr:cNvPr id="106" name="PTObj_DBranchName_2_12"/>
        <xdr:cNvSpPr txBox="1"/>
      </xdr:nvSpPr>
      <xdr:spPr>
        <a:xfrm>
          <a:off x="6220646" y="8629423"/>
          <a:ext cx="310440"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Weak</a:t>
          </a:r>
        </a:p>
      </xdr:txBody>
    </xdr:sp>
    <xdr:clientData/>
  </xdr:oneCellAnchor>
  <xdr:oneCellAnchor>
    <xdr:from>
      <xdr:col>3</xdr:col>
      <xdr:colOff>257328</xdr:colOff>
      <xdr:row>43</xdr:row>
      <xdr:rowOff>56923</xdr:rowOff>
    </xdr:from>
    <xdr:ext cx="229318" cy="199843"/>
    <xdr:sp macro="_xll.PtreeEvent_ObjectClick" textlink="">
      <xdr:nvSpPr>
        <xdr:cNvPr id="109" name="PTObj_DBranchName_2_13"/>
        <xdr:cNvSpPr txBox="1"/>
      </xdr:nvSpPr>
      <xdr:spPr>
        <a:xfrm>
          <a:off x="6219978" y="8248423"/>
          <a:ext cx="229318"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Fair</a:t>
          </a:r>
        </a:p>
      </xdr:txBody>
    </xdr:sp>
    <xdr:clientData/>
  </xdr:oneCellAnchor>
  <xdr:oneCellAnchor>
    <xdr:from>
      <xdr:col>3</xdr:col>
      <xdr:colOff>256964</xdr:colOff>
      <xdr:row>39</xdr:row>
      <xdr:rowOff>56923</xdr:rowOff>
    </xdr:from>
    <xdr:ext cx="348092" cy="199843"/>
    <xdr:sp macro="_xll.PtreeEvent_ObjectClick" textlink="">
      <xdr:nvSpPr>
        <xdr:cNvPr id="112" name="PTObj_DBranchName_2_14"/>
        <xdr:cNvSpPr txBox="1"/>
      </xdr:nvSpPr>
      <xdr:spPr>
        <a:xfrm>
          <a:off x="6219614" y="7486423"/>
          <a:ext cx="348092"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Strong</a:t>
          </a:r>
        </a:p>
      </xdr:txBody>
    </xdr:sp>
    <xdr:clientData/>
  </xdr:oneCellAnchor>
  <xdr:twoCellAnchor>
    <xdr:from>
      <xdr:col>5</xdr:col>
      <xdr:colOff>333376</xdr:colOff>
      <xdr:row>10</xdr:row>
      <xdr:rowOff>161924</xdr:rowOff>
    </xdr:from>
    <xdr:to>
      <xdr:col>10</xdr:col>
      <xdr:colOff>476250</xdr:colOff>
      <xdr:row>26</xdr:row>
      <xdr:rowOff>133350</xdr:rowOff>
    </xdr:to>
    <xdr:sp macro="" textlink="">
      <xdr:nvSpPr>
        <xdr:cNvPr id="113" name="TextBox 112"/>
        <xdr:cNvSpPr txBox="1"/>
      </xdr:nvSpPr>
      <xdr:spPr>
        <a:xfrm>
          <a:off x="9220201" y="2066924"/>
          <a:ext cx="3457574" cy="301942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b="1"/>
            <a:t>Part a: </a:t>
          </a:r>
          <a:r>
            <a:rPr lang="en-US" sz="1100"/>
            <a:t>Under the EMV criterion, Techware's optimal decision is to introduce both products now. The EMV</a:t>
          </a:r>
          <a:r>
            <a:rPr lang="en-US" sz="1100" baseline="0"/>
            <a:t> from </a:t>
          </a:r>
          <a:r>
            <a:rPr lang="en-US" sz="1100"/>
            <a:t>this strategy is $151,000.
Under the EU criterion with R=350,000 Techware's optimal decision is to introduce the first product only. This solution is clearly different from the EMV decision.  The reason for the difference is that Techware is more risk averse under the EU criterion and chooses a less risky alternative to maximize EU.</a:t>
          </a:r>
        </a:p>
        <a:p>
          <a:endParaRPr lang="en-US" sz="1100"/>
        </a:p>
        <a:p>
          <a:r>
            <a:rPr lang="en-US" sz="1100" b="1"/>
            <a:t>Part b: </a:t>
          </a:r>
          <a:r>
            <a:rPr lang="en-US" sz="1100" b="0"/>
            <a:t>Just change the risk</a:t>
          </a:r>
          <a:r>
            <a:rPr lang="en-US" sz="1100" b="0" baseline="0"/>
            <a:t> tolerance in cell B19 to 50,000. The best decision now is to introduce the second product only. Now the company is more risk averse, so it makes an even less risky decision.</a:t>
          </a:r>
          <a:endParaRPr lang="en-US" sz="11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4"/>
  <sheetViews>
    <sheetView workbookViewId="0"/>
  </sheetViews>
  <sheetFormatPr defaultRowHeight="15" x14ac:dyDescent="0.25"/>
  <cols>
    <col min="1" max="256" width="15.7109375" style="1" customWidth="1"/>
    <col min="257" max="16384" width="9.140625" style="1"/>
  </cols>
  <sheetData>
    <row r="1" spans="1:16" x14ac:dyDescent="0.25">
      <c r="A1" s="1" t="s">
        <v>15</v>
      </c>
      <c r="B1" s="2" t="s">
        <v>70</v>
      </c>
      <c r="E1" s="1" t="s">
        <v>52</v>
      </c>
      <c r="F1" s="1">
        <v>3</v>
      </c>
      <c r="H1" s="1" t="s">
        <v>58</v>
      </c>
      <c r="K1" s="1" t="s">
        <v>63</v>
      </c>
      <c r="L1" s="3">
        <f>'Decision Tree'!$B$19</f>
        <v>350000</v>
      </c>
    </row>
    <row r="2" spans="1:16" x14ac:dyDescent="0.25">
      <c r="A2" s="1" t="s">
        <v>16</v>
      </c>
      <c r="B2" s="1" t="e">
        <f>'Decision Tree'!#REF!</f>
        <v>#REF!</v>
      </c>
      <c r="E2" s="1" t="s">
        <v>53</v>
      </c>
      <c r="F2" s="1">
        <f>_xll.PTreeEvaluate5(B3,$L$11:$L$24,$J$11:$J$24,$K$11:$K$24,$N$11:$N$24,$G$11:$G$24,,L1)</f>
        <v>3524738</v>
      </c>
    </row>
    <row r="3" spans="1:16" x14ac:dyDescent="0.25">
      <c r="A3" s="1" t="s">
        <v>17</v>
      </c>
      <c r="B3" s="1" t="s">
        <v>69</v>
      </c>
      <c r="E3" s="1" t="s">
        <v>54</v>
      </c>
      <c r="F3" s="2" t="s">
        <v>67</v>
      </c>
      <c r="H3" s="1" t="s">
        <v>59</v>
      </c>
    </row>
    <row r="4" spans="1:16" x14ac:dyDescent="0.25">
      <c r="A4" s="1" t="s">
        <v>18</v>
      </c>
      <c r="B4" s="1" t="s">
        <v>34</v>
      </c>
      <c r="E4" s="1" t="s">
        <v>55</v>
      </c>
      <c r="F4" s="2" t="s">
        <v>68</v>
      </c>
      <c r="H4" s="1" t="s">
        <v>60</v>
      </c>
    </row>
    <row r="5" spans="1:16" x14ac:dyDescent="0.25">
      <c r="A5" s="1" t="s">
        <v>19</v>
      </c>
      <c r="B5" s="1">
        <v>0</v>
      </c>
      <c r="E5" s="1" t="s">
        <v>56</v>
      </c>
      <c r="F5" s="2" t="s">
        <v>68</v>
      </c>
      <c r="H5" s="1" t="s">
        <v>61</v>
      </c>
    </row>
    <row r="6" spans="1:16" x14ac:dyDescent="0.25">
      <c r="A6" s="1" t="s">
        <v>20</v>
      </c>
      <c r="E6" s="1" t="s">
        <v>57</v>
      </c>
      <c r="F6" s="2" t="s">
        <v>73</v>
      </c>
      <c r="H6" s="1" t="s">
        <v>62</v>
      </c>
    </row>
    <row r="7" spans="1:16" x14ac:dyDescent="0.25">
      <c r="A7" s="1" t="s">
        <v>51</v>
      </c>
      <c r="B7" s="2" t="s">
        <v>72</v>
      </c>
    </row>
    <row r="8" spans="1:16" x14ac:dyDescent="0.25">
      <c r="A8" s="1" t="s">
        <v>21</v>
      </c>
      <c r="B8" s="1">
        <v>14</v>
      </c>
    </row>
    <row r="10" spans="1:16" x14ac:dyDescent="0.25">
      <c r="A10" s="1" t="s">
        <v>64</v>
      </c>
      <c r="B10" s="1" t="s">
        <v>65</v>
      </c>
      <c r="C10" s="1" t="s">
        <v>22</v>
      </c>
      <c r="D10" s="1" t="s">
        <v>23</v>
      </c>
      <c r="E10" s="1" t="s">
        <v>24</v>
      </c>
      <c r="F10" s="1" t="s">
        <v>25</v>
      </c>
      <c r="G10" s="1" t="s">
        <v>26</v>
      </c>
      <c r="H10" s="1" t="s">
        <v>27</v>
      </c>
      <c r="I10" s="1" t="s">
        <v>28</v>
      </c>
      <c r="J10" s="1" t="s">
        <v>29</v>
      </c>
      <c r="K10" s="1" t="s">
        <v>30</v>
      </c>
      <c r="L10" s="1" t="s">
        <v>17</v>
      </c>
      <c r="M10" s="1" t="s">
        <v>31</v>
      </c>
      <c r="N10" s="1" t="s">
        <v>32</v>
      </c>
      <c r="O10" s="1" t="s">
        <v>33</v>
      </c>
      <c r="P10" s="1" t="s">
        <v>66</v>
      </c>
    </row>
    <row r="11" spans="1:16" x14ac:dyDescent="0.25">
      <c r="A11" s="1">
        <f>'Decision Tree'!$C$31</f>
        <v>0.24452455489431865</v>
      </c>
      <c r="B11" s="1" t="str">
        <f>B1</f>
        <v>Techware's Product Decision (2)</v>
      </c>
      <c r="C11" s="1">
        <v>0</v>
      </c>
      <c r="J11" s="1">
        <f>'Decision Tree'!$B$31</f>
        <v>0</v>
      </c>
      <c r="K11" s="1">
        <f>'Decision Tree'!$B$30</f>
        <v>0</v>
      </c>
      <c r="L11" s="1" t="s">
        <v>37</v>
      </c>
      <c r="M11" s="1">
        <v>0</v>
      </c>
      <c r="O11" s="1" t="str">
        <f>'Decision Tree'!$C$30</f>
        <v xml:space="preserve">                                                              Which software product should be introduced?</v>
      </c>
    </row>
    <row r="12" spans="1:16" x14ac:dyDescent="0.25">
      <c r="A12" s="1">
        <f>'Decision Tree'!$D$21</f>
        <v>0</v>
      </c>
      <c r="B12" s="1" t="s">
        <v>39</v>
      </c>
      <c r="C12" s="1">
        <v>0</v>
      </c>
      <c r="H12" s="1" t="s">
        <v>35</v>
      </c>
      <c r="I12" s="1" t="s">
        <v>35</v>
      </c>
      <c r="J12" s="1">
        <f>'Decision Tree'!$C$21</f>
        <v>0</v>
      </c>
      <c r="L12" s="1" t="s">
        <v>36</v>
      </c>
      <c r="M12" s="1">
        <v>0</v>
      </c>
    </row>
    <row r="13" spans="1:16" x14ac:dyDescent="0.25">
      <c r="A13" s="1">
        <f>'Decision Tree'!$D$25</f>
        <v>0.24452455489431865</v>
      </c>
      <c r="B13" s="1" t="s">
        <v>40</v>
      </c>
      <c r="C13" s="1">
        <v>0</v>
      </c>
      <c r="I13" s="1" t="s">
        <v>35</v>
      </c>
      <c r="J13" s="3">
        <f>'Decision Tree'!$C$25</f>
        <v>-180000</v>
      </c>
      <c r="L13" s="1" t="s">
        <v>44</v>
      </c>
      <c r="M13" s="1">
        <v>0</v>
      </c>
      <c r="O13" s="1" t="str">
        <f>'Decision Tree'!$D$24</f>
        <v xml:space="preserve">                        Trend in National Economy</v>
      </c>
    </row>
    <row r="14" spans="1:16" x14ac:dyDescent="0.25">
      <c r="A14" s="1">
        <f>'Decision Tree'!$D$35</f>
        <v>0.23924516408143093</v>
      </c>
      <c r="B14" s="1" t="s">
        <v>41</v>
      </c>
      <c r="C14" s="1">
        <v>0</v>
      </c>
      <c r="I14" s="1" t="s">
        <v>35</v>
      </c>
      <c r="J14" s="3">
        <f>'Decision Tree'!$C$35</f>
        <v>-150000</v>
      </c>
      <c r="L14" s="1" t="s">
        <v>48</v>
      </c>
      <c r="M14" s="1">
        <v>0</v>
      </c>
      <c r="O14" s="1" t="str">
        <f>'Decision Tree'!$D$34</f>
        <v xml:space="preserve">                        Trend in National Economy</v>
      </c>
    </row>
    <row r="15" spans="1:16" x14ac:dyDescent="0.25">
      <c r="A15" s="1">
        <f>'Decision Tree'!$D$43</f>
        <v>0.21482983301834768</v>
      </c>
      <c r="B15" s="1" t="s">
        <v>42</v>
      </c>
      <c r="C15" s="1">
        <v>0</v>
      </c>
      <c r="I15" s="1" t="s">
        <v>35</v>
      </c>
      <c r="J15" s="3">
        <f>'Decision Tree'!$C$43</f>
        <v>-330000</v>
      </c>
      <c r="L15" s="1" t="s">
        <v>50</v>
      </c>
      <c r="M15" s="1">
        <v>0</v>
      </c>
      <c r="O15" s="1" t="str">
        <f>'Decision Tree'!$D$42</f>
        <v xml:space="preserve">                        Trend in National Economy</v>
      </c>
    </row>
    <row r="16" spans="1:16" x14ac:dyDescent="0.25">
      <c r="A16" s="1">
        <f>'Decision Tree'!$E$23</f>
        <v>0.59919718840789082</v>
      </c>
      <c r="B16" s="1" t="s">
        <v>0</v>
      </c>
      <c r="C16" s="1">
        <v>0</v>
      </c>
      <c r="H16" s="1" t="s">
        <v>35</v>
      </c>
      <c r="I16" s="1" t="s">
        <v>35</v>
      </c>
      <c r="J16" s="3">
        <f>'Decision Tree'!$D$23</f>
        <v>500000</v>
      </c>
      <c r="K16" s="1">
        <f>'Decision Tree'!$D$22</f>
        <v>0.3</v>
      </c>
      <c r="L16" s="1" t="s">
        <v>43</v>
      </c>
      <c r="M16" s="1">
        <v>0</v>
      </c>
    </row>
    <row r="17" spans="1:13" x14ac:dyDescent="0.25">
      <c r="A17" s="1">
        <f>'Decision Tree'!$E$29</f>
        <v>-0.18699935403601087</v>
      </c>
      <c r="B17" s="1" t="s">
        <v>2</v>
      </c>
      <c r="C17" s="1">
        <v>0</v>
      </c>
      <c r="H17" s="1" t="s">
        <v>35</v>
      </c>
      <c r="I17" s="1" t="s">
        <v>35</v>
      </c>
      <c r="J17" s="3">
        <f>'Decision Tree'!$D$29</f>
        <v>120000</v>
      </c>
      <c r="K17" s="1">
        <f>'Decision Tree'!$D$28</f>
        <v>0.2</v>
      </c>
      <c r="L17" s="1" t="s">
        <v>43</v>
      </c>
      <c r="M17" s="1">
        <v>0</v>
      </c>
    </row>
    <row r="18" spans="1:13" x14ac:dyDescent="0.25">
      <c r="A18" s="1">
        <f>'Decision Tree'!$E$27</f>
        <v>0.20433053835830717</v>
      </c>
      <c r="B18" s="1" t="s">
        <v>46</v>
      </c>
      <c r="C18" s="1">
        <v>0</v>
      </c>
      <c r="H18" s="1" t="s">
        <v>35</v>
      </c>
      <c r="I18" s="1" t="s">
        <v>35</v>
      </c>
      <c r="J18" s="3">
        <f>'Decision Tree'!$D$27</f>
        <v>260000</v>
      </c>
      <c r="K18" s="1">
        <f>'Decision Tree'!$D$26</f>
        <v>0.5</v>
      </c>
      <c r="L18" s="1" t="s">
        <v>43</v>
      </c>
      <c r="M18" s="1">
        <v>0</v>
      </c>
    </row>
    <row r="19" spans="1:13" x14ac:dyDescent="0.25">
      <c r="A19" s="1">
        <f>'Decision Tree'!$E$39</f>
        <v>-0.12107238552631872</v>
      </c>
      <c r="B19" s="1" t="s">
        <v>2</v>
      </c>
      <c r="C19" s="1">
        <v>0</v>
      </c>
      <c r="H19" s="1" t="s">
        <v>35</v>
      </c>
      <c r="I19" s="1" t="s">
        <v>35</v>
      </c>
      <c r="J19" s="3">
        <f>'Decision Tree'!$D$39</f>
        <v>110000</v>
      </c>
      <c r="K19" s="1">
        <f>'Decision Tree'!$D$38</f>
        <v>0.2</v>
      </c>
      <c r="L19" s="1" t="s">
        <v>47</v>
      </c>
      <c r="M19" s="1">
        <v>0</v>
      </c>
    </row>
    <row r="20" spans="1:13" x14ac:dyDescent="0.25">
      <c r="A20" s="1">
        <f>'Decision Tree'!$E$37</f>
        <v>0.20433053835830717</v>
      </c>
      <c r="B20" s="1" t="s">
        <v>46</v>
      </c>
      <c r="C20" s="1">
        <v>0</v>
      </c>
      <c r="H20" s="1" t="s">
        <v>35</v>
      </c>
      <c r="I20" s="1" t="s">
        <v>35</v>
      </c>
      <c r="J20" s="3">
        <f>'Decision Tree'!$D$37</f>
        <v>230000</v>
      </c>
      <c r="K20" s="1">
        <f>'Decision Tree'!$D$36</f>
        <v>0.5</v>
      </c>
      <c r="L20" s="1" t="s">
        <v>47</v>
      </c>
      <c r="M20" s="1">
        <v>0</v>
      </c>
    </row>
    <row r="21" spans="1:13" x14ac:dyDescent="0.25">
      <c r="A21" s="1">
        <f>'Decision Tree'!$E$33</f>
        <v>0.53764790669180362</v>
      </c>
      <c r="B21" s="1" t="s">
        <v>0</v>
      </c>
      <c r="C21" s="1">
        <v>0</v>
      </c>
      <c r="H21" s="1" t="s">
        <v>35</v>
      </c>
      <c r="I21" s="1" t="s">
        <v>35</v>
      </c>
      <c r="J21" s="3">
        <f>'Decision Tree'!$D$33</f>
        <v>420000</v>
      </c>
      <c r="K21" s="1">
        <f>'Decision Tree'!$D$32</f>
        <v>0.3</v>
      </c>
      <c r="L21" s="1" t="s">
        <v>47</v>
      </c>
      <c r="M21" s="1">
        <v>0</v>
      </c>
    </row>
    <row r="22" spans="1:13" x14ac:dyDescent="0.25">
      <c r="A22" s="1">
        <f>'Decision Tree'!$E$47</f>
        <v>-0.44980428495392344</v>
      </c>
      <c r="B22" s="1" t="s">
        <v>2</v>
      </c>
      <c r="C22" s="1">
        <v>0</v>
      </c>
      <c r="H22" s="1" t="s">
        <v>35</v>
      </c>
      <c r="I22" s="1" t="s">
        <v>35</v>
      </c>
      <c r="J22" s="3">
        <f>'Decision Tree'!$D$47</f>
        <v>200000</v>
      </c>
      <c r="K22" s="1">
        <f>'Decision Tree'!$D$46</f>
        <v>0.2</v>
      </c>
      <c r="L22" s="1" t="s">
        <v>49</v>
      </c>
      <c r="M22" s="1">
        <v>0</v>
      </c>
    </row>
    <row r="23" spans="1:13" x14ac:dyDescent="0.25">
      <c r="A23" s="1">
        <f>'Decision Tree'!$E$45</f>
        <v>0.15753955838322864</v>
      </c>
      <c r="B23" s="1" t="s">
        <v>46</v>
      </c>
      <c r="C23" s="1">
        <v>0</v>
      </c>
      <c r="H23" s="1" t="s">
        <v>35</v>
      </c>
      <c r="I23" s="1" t="s">
        <v>35</v>
      </c>
      <c r="J23" s="3">
        <f>'Decision Tree'!$D$45</f>
        <v>390000</v>
      </c>
      <c r="K23" s="1">
        <f>'Decision Tree'!$D$44</f>
        <v>0.5</v>
      </c>
      <c r="L23" s="1" t="s">
        <v>49</v>
      </c>
      <c r="M23" s="1">
        <v>0</v>
      </c>
    </row>
    <row r="24" spans="1:13" x14ac:dyDescent="0.25">
      <c r="A24" s="1">
        <f>'Decision Tree'!$E$41</f>
        <v>0.75340303605839354</v>
      </c>
      <c r="B24" s="1" t="s">
        <v>0</v>
      </c>
      <c r="C24" s="1">
        <v>0</v>
      </c>
      <c r="H24" s="1" t="s">
        <v>35</v>
      </c>
      <c r="I24" s="1" t="s">
        <v>35</v>
      </c>
      <c r="J24" s="3">
        <f>'Decision Tree'!$D$41</f>
        <v>820000</v>
      </c>
      <c r="K24" s="1">
        <f>'Decision Tree'!$D$40</f>
        <v>0.3</v>
      </c>
      <c r="L24" s="1" t="s">
        <v>49</v>
      </c>
      <c r="M24" s="1">
        <v>0</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47"/>
  <sheetViews>
    <sheetView tabSelected="1" zoomScaleNormal="100" workbookViewId="0"/>
  </sheetViews>
  <sheetFormatPr defaultRowHeight="15" x14ac:dyDescent="0.25"/>
  <cols>
    <col min="1" max="1" width="27.5703125" style="5" customWidth="1"/>
    <col min="2" max="2" width="30.140625" style="5" customWidth="1"/>
    <col min="3" max="3" width="31.7109375" style="5" customWidth="1"/>
    <col min="4" max="4" width="25.7109375" style="5" customWidth="1"/>
    <col min="5" max="5" width="18.140625" style="5" customWidth="1"/>
    <col min="6" max="6" width="10.5703125" style="5" customWidth="1"/>
    <col min="7" max="8" width="10.42578125" style="5" customWidth="1"/>
    <col min="9" max="16384" width="9.140625" style="5"/>
  </cols>
  <sheetData>
    <row r="1" spans="1:7" x14ac:dyDescent="0.25">
      <c r="A1" s="33" t="s">
        <v>77</v>
      </c>
    </row>
    <row r="2" spans="1:7" x14ac:dyDescent="0.25">
      <c r="A2" s="4"/>
    </row>
    <row r="3" spans="1:7" x14ac:dyDescent="0.25">
      <c r="A3" s="4" t="s">
        <v>8</v>
      </c>
      <c r="E3" s="31" t="s">
        <v>74</v>
      </c>
    </row>
    <row r="4" spans="1:7" x14ac:dyDescent="0.25">
      <c r="A4" s="5" t="s">
        <v>9</v>
      </c>
      <c r="B4" s="6">
        <v>180000</v>
      </c>
      <c r="E4" s="7" t="s">
        <v>0</v>
      </c>
      <c r="F4" s="7" t="s">
        <v>46</v>
      </c>
      <c r="G4" s="7" t="s">
        <v>2</v>
      </c>
    </row>
    <row r="5" spans="1:7" x14ac:dyDescent="0.25">
      <c r="A5" s="5" t="s">
        <v>10</v>
      </c>
      <c r="B5" s="6">
        <v>150000</v>
      </c>
      <c r="D5" s="5" t="s">
        <v>3</v>
      </c>
      <c r="E5" s="6">
        <v>0</v>
      </c>
      <c r="F5" s="6">
        <v>0</v>
      </c>
      <c r="G5" s="6">
        <v>0</v>
      </c>
    </row>
    <row r="6" spans="1:7" x14ac:dyDescent="0.25">
      <c r="B6" s="8"/>
      <c r="D6" s="5" t="s">
        <v>4</v>
      </c>
      <c r="E6" s="6">
        <v>500000</v>
      </c>
      <c r="F6" s="6">
        <v>260000</v>
      </c>
      <c r="G6" s="6">
        <v>120000</v>
      </c>
    </row>
    <row r="7" spans="1:7" x14ac:dyDescent="0.25">
      <c r="A7" s="5" t="s">
        <v>11</v>
      </c>
      <c r="B7" s="9">
        <v>0.3</v>
      </c>
      <c r="D7" s="5" t="s">
        <v>5</v>
      </c>
      <c r="E7" s="6">
        <v>420000</v>
      </c>
      <c r="F7" s="6">
        <v>230000</v>
      </c>
      <c r="G7" s="6">
        <v>110000</v>
      </c>
    </row>
    <row r="8" spans="1:7" x14ac:dyDescent="0.25">
      <c r="A8" s="5" t="s">
        <v>12</v>
      </c>
      <c r="B8" s="9">
        <v>0.5</v>
      </c>
      <c r="D8" s="5" t="s">
        <v>6</v>
      </c>
      <c r="E8" s="6">
        <v>820000</v>
      </c>
      <c r="F8" s="6">
        <v>390000</v>
      </c>
      <c r="G8" s="6">
        <v>200000</v>
      </c>
    </row>
    <row r="9" spans="1:7" x14ac:dyDescent="0.25">
      <c r="A9" s="5" t="s">
        <v>13</v>
      </c>
      <c r="B9" s="9">
        <v>0.2</v>
      </c>
    </row>
    <row r="11" spans="1:7" x14ac:dyDescent="0.25">
      <c r="A11" s="4" t="s">
        <v>76</v>
      </c>
      <c r="C11" s="32" t="s">
        <v>75</v>
      </c>
    </row>
    <row r="12" spans="1:7" x14ac:dyDescent="0.25">
      <c r="B12" s="1" t="s">
        <v>7</v>
      </c>
      <c r="C12" s="7" t="s">
        <v>0</v>
      </c>
      <c r="D12" s="7" t="s">
        <v>1</v>
      </c>
      <c r="E12" s="7" t="s">
        <v>2</v>
      </c>
    </row>
    <row r="13" spans="1:7" x14ac:dyDescent="0.25">
      <c r="B13" s="5" t="s">
        <v>3</v>
      </c>
      <c r="C13" s="10">
        <f>E5</f>
        <v>0</v>
      </c>
      <c r="D13" s="11">
        <f>F5</f>
        <v>0</v>
      </c>
      <c r="E13" s="12">
        <f>G5</f>
        <v>0</v>
      </c>
    </row>
    <row r="14" spans="1:7" x14ac:dyDescent="0.25">
      <c r="B14" s="5" t="s">
        <v>4</v>
      </c>
      <c r="C14" s="13">
        <f t="shared" ref="C14:E15" si="0">E6-$B4</f>
        <v>320000</v>
      </c>
      <c r="D14" s="14">
        <f t="shared" si="0"/>
        <v>80000</v>
      </c>
      <c r="E14" s="15">
        <f t="shared" si="0"/>
        <v>-60000</v>
      </c>
    </row>
    <row r="15" spans="1:7" x14ac:dyDescent="0.25">
      <c r="B15" s="5" t="s">
        <v>5</v>
      </c>
      <c r="C15" s="13">
        <f t="shared" si="0"/>
        <v>270000</v>
      </c>
      <c r="D15" s="14">
        <f t="shared" si="0"/>
        <v>80000</v>
      </c>
      <c r="E15" s="15">
        <f t="shared" si="0"/>
        <v>-40000</v>
      </c>
    </row>
    <row r="16" spans="1:7" x14ac:dyDescent="0.25">
      <c r="B16" s="5" t="s">
        <v>6</v>
      </c>
      <c r="C16" s="16">
        <f>E8-SUM($B4:$B5)</f>
        <v>490000</v>
      </c>
      <c r="D16" s="17">
        <f>F8-SUM($B4:$B5)</f>
        <v>60000</v>
      </c>
      <c r="E16" s="18">
        <f>G8-SUM($B4:$B5)</f>
        <v>-130000</v>
      </c>
    </row>
    <row r="17" spans="1:5" x14ac:dyDescent="0.25">
      <c r="B17" s="1" t="s">
        <v>14</v>
      </c>
      <c r="C17" s="19">
        <f>B7</f>
        <v>0.3</v>
      </c>
      <c r="D17" s="19">
        <f>B8</f>
        <v>0.5</v>
      </c>
      <c r="E17" s="19">
        <f>B9</f>
        <v>0.2</v>
      </c>
    </row>
    <row r="19" spans="1:5" x14ac:dyDescent="0.25">
      <c r="A19" s="4" t="s">
        <v>71</v>
      </c>
      <c r="B19" s="6">
        <v>350000</v>
      </c>
    </row>
    <row r="20" spans="1:5" x14ac:dyDescent="0.25">
      <c r="C20" s="20" t="b">
        <f>_xll.PTreeNodeDecision(treeCalc_2!$F$2,2)</f>
        <v>0</v>
      </c>
      <c r="D20" s="21">
        <f>_xll.PTreeNodeProbability(treeCalc_2!$F$2,2)</f>
        <v>0</v>
      </c>
      <c r="E20" s="22"/>
    </row>
    <row r="21" spans="1:5" x14ac:dyDescent="0.25">
      <c r="C21" s="23">
        <v>0</v>
      </c>
      <c r="D21" s="21">
        <f>_xll.PTreeNodeValue(treeCalc_2!$F$2,2)</f>
        <v>0</v>
      </c>
      <c r="E21" s="22"/>
    </row>
    <row r="22" spans="1:5" x14ac:dyDescent="0.25">
      <c r="C22" s="23"/>
      <c r="D22" s="24">
        <f>$B$7</f>
        <v>0.3</v>
      </c>
      <c r="E22" s="21">
        <f>_xll.PTreeNodeProbability(treeCalc_2!$F$2,6)</f>
        <v>0.3</v>
      </c>
    </row>
    <row r="23" spans="1:5" x14ac:dyDescent="0.25">
      <c r="C23" s="23"/>
      <c r="D23" s="25">
        <f>C14+B4</f>
        <v>500000</v>
      </c>
      <c r="E23" s="21">
        <f>_xll.PTreeNodeValue(treeCalc_2!$F$2,6)</f>
        <v>0.59919718840789082</v>
      </c>
    </row>
    <row r="24" spans="1:5" x14ac:dyDescent="0.25">
      <c r="C24" s="26" t="b">
        <f>_xll.PTreeNodeDecision(treeCalc_2!$F$2,3)</f>
        <v>1</v>
      </c>
      <c r="D24" s="27" t="s">
        <v>45</v>
      </c>
      <c r="E24" s="22"/>
    </row>
    <row r="25" spans="1:5" x14ac:dyDescent="0.25">
      <c r="C25" s="25">
        <f>-B4</f>
        <v>-180000</v>
      </c>
      <c r="D25" s="28">
        <f>_xll.PTreeNodeValue(treeCalc_2!$F$2,3)</f>
        <v>0.24452455489431865</v>
      </c>
      <c r="E25" s="22"/>
    </row>
    <row r="26" spans="1:5" x14ac:dyDescent="0.25">
      <c r="C26" s="23"/>
      <c r="D26" s="24">
        <f>$B$8</f>
        <v>0.5</v>
      </c>
      <c r="E26" s="21">
        <f>_xll.PTreeNodeProbability(treeCalc_2!$F$2,8)</f>
        <v>0.5</v>
      </c>
    </row>
    <row r="27" spans="1:5" x14ac:dyDescent="0.25">
      <c r="C27" s="23"/>
      <c r="D27" s="25">
        <f>D14+B4</f>
        <v>260000</v>
      </c>
      <c r="E27" s="21">
        <f>_xll.PTreeNodeValue(treeCalc_2!$F$2,8)</f>
        <v>0.20433053835830717</v>
      </c>
    </row>
    <row r="28" spans="1:5" x14ac:dyDescent="0.25">
      <c r="C28" s="23"/>
      <c r="D28" s="24">
        <f>$B$9</f>
        <v>0.2</v>
      </c>
      <c r="E28" s="21">
        <f>_xll.PTreeNodeProbability(treeCalc_2!$F$2,7)</f>
        <v>0.2</v>
      </c>
    </row>
    <row r="29" spans="1:5" x14ac:dyDescent="0.25">
      <c r="C29" s="23"/>
      <c r="D29" s="25">
        <f>E14+B4</f>
        <v>120000</v>
      </c>
      <c r="E29" s="21">
        <f>_xll.PTreeNodeValue(treeCalc_2!$F$2,7)</f>
        <v>-0.18699935403601087</v>
      </c>
    </row>
    <row r="30" spans="1:5" x14ac:dyDescent="0.25">
      <c r="B30" s="7"/>
      <c r="C30" s="29" t="s">
        <v>38</v>
      </c>
      <c r="D30" s="22"/>
      <c r="E30" s="22"/>
    </row>
    <row r="31" spans="1:5" x14ac:dyDescent="0.25">
      <c r="B31" s="7"/>
      <c r="C31" s="30">
        <f>_xll.PTreeNodeValue(treeCalc_2!$F$2,1)</f>
        <v>0.24452455489431865</v>
      </c>
      <c r="D31" s="22"/>
      <c r="E31" s="22"/>
    </row>
    <row r="32" spans="1:5" x14ac:dyDescent="0.25">
      <c r="C32" s="30"/>
      <c r="D32" s="24">
        <f>$B$7</f>
        <v>0.3</v>
      </c>
      <c r="E32" s="21">
        <f>_xll.PTreeNodeProbability(treeCalc_2!$F$2,11)</f>
        <v>0</v>
      </c>
    </row>
    <row r="33" spans="3:5" x14ac:dyDescent="0.25">
      <c r="C33" s="30"/>
      <c r="D33" s="25">
        <f>C15+B5</f>
        <v>420000</v>
      </c>
      <c r="E33" s="21">
        <f>_xll.PTreeNodeValue(treeCalc_2!$F$2,11)</f>
        <v>0.53764790669180362</v>
      </c>
    </row>
    <row r="34" spans="3:5" x14ac:dyDescent="0.25">
      <c r="C34" s="20" t="b">
        <f>_xll.PTreeNodeDecision(treeCalc_2!$F$2,4)</f>
        <v>0</v>
      </c>
      <c r="D34" s="27" t="s">
        <v>45</v>
      </c>
      <c r="E34" s="22"/>
    </row>
    <row r="35" spans="3:5" x14ac:dyDescent="0.25">
      <c r="C35" s="25">
        <f>-B5</f>
        <v>-150000</v>
      </c>
      <c r="D35" s="28">
        <f>_xll.PTreeNodeValue(treeCalc_2!$F$2,4)</f>
        <v>0.23924516408143093</v>
      </c>
      <c r="E35" s="22"/>
    </row>
    <row r="36" spans="3:5" x14ac:dyDescent="0.25">
      <c r="C36" s="23"/>
      <c r="D36" s="24">
        <f>$B$8</f>
        <v>0.5</v>
      </c>
      <c r="E36" s="21">
        <f>_xll.PTreeNodeProbability(treeCalc_2!$F$2,10)</f>
        <v>0</v>
      </c>
    </row>
    <row r="37" spans="3:5" x14ac:dyDescent="0.25">
      <c r="C37" s="23"/>
      <c r="D37" s="25">
        <f>D15+B5</f>
        <v>230000</v>
      </c>
      <c r="E37" s="21">
        <f>_xll.PTreeNodeValue(treeCalc_2!$F$2,10)</f>
        <v>0.20433053835830717</v>
      </c>
    </row>
    <row r="38" spans="3:5" x14ac:dyDescent="0.25">
      <c r="C38" s="23"/>
      <c r="D38" s="24">
        <f>$B$9</f>
        <v>0.2</v>
      </c>
      <c r="E38" s="21">
        <f>_xll.PTreeNodeProbability(treeCalc_2!$F$2,9)</f>
        <v>0</v>
      </c>
    </row>
    <row r="39" spans="3:5" x14ac:dyDescent="0.25">
      <c r="C39" s="23"/>
      <c r="D39" s="25">
        <f>E15+B5</f>
        <v>110000</v>
      </c>
      <c r="E39" s="21">
        <f>_xll.PTreeNodeValue(treeCalc_2!$F$2,9)</f>
        <v>-0.12107238552631872</v>
      </c>
    </row>
    <row r="40" spans="3:5" x14ac:dyDescent="0.25">
      <c r="C40" s="23"/>
      <c r="D40" s="24">
        <f>$B$7</f>
        <v>0.3</v>
      </c>
      <c r="E40" s="21">
        <f>_xll.PTreeNodeProbability(treeCalc_2!$F$2,14)</f>
        <v>0</v>
      </c>
    </row>
    <row r="41" spans="3:5" x14ac:dyDescent="0.25">
      <c r="C41" s="23"/>
      <c r="D41" s="25">
        <f>C16+B4+B5</f>
        <v>820000</v>
      </c>
      <c r="E41" s="21">
        <f>_xll.PTreeNodeValue(treeCalc_2!$F$2,14)</f>
        <v>0.75340303605839354</v>
      </c>
    </row>
    <row r="42" spans="3:5" x14ac:dyDescent="0.25">
      <c r="C42" s="26" t="b">
        <f>_xll.PTreeNodeDecision(treeCalc_2!$F$2,5)</f>
        <v>0</v>
      </c>
      <c r="D42" s="27" t="s">
        <v>45</v>
      </c>
      <c r="E42" s="22"/>
    </row>
    <row r="43" spans="3:5" x14ac:dyDescent="0.25">
      <c r="C43" s="25">
        <f>-(B4+B5)</f>
        <v>-330000</v>
      </c>
      <c r="D43" s="28">
        <f>_xll.PTreeNodeValue(treeCalc_2!$F$2,5)</f>
        <v>0.21482983301834768</v>
      </c>
      <c r="E43" s="22"/>
    </row>
    <row r="44" spans="3:5" x14ac:dyDescent="0.25">
      <c r="C44" s="23"/>
      <c r="D44" s="24">
        <f>$B$8</f>
        <v>0.5</v>
      </c>
      <c r="E44" s="21">
        <f>_xll.PTreeNodeProbability(treeCalc_2!$F$2,13)</f>
        <v>0</v>
      </c>
    </row>
    <row r="45" spans="3:5" x14ac:dyDescent="0.25">
      <c r="C45" s="23"/>
      <c r="D45" s="25">
        <f>D16+B4+B5</f>
        <v>390000</v>
      </c>
      <c r="E45" s="21">
        <f>_xll.PTreeNodeValue(treeCalc_2!$F$2,13)</f>
        <v>0.15753955838322864</v>
      </c>
    </row>
    <row r="46" spans="3:5" x14ac:dyDescent="0.25">
      <c r="C46" s="23"/>
      <c r="D46" s="24">
        <f>$B$9</f>
        <v>0.2</v>
      </c>
      <c r="E46" s="21">
        <f>_xll.PTreeNodeProbability(treeCalc_2!$F$2,12)</f>
        <v>0</v>
      </c>
    </row>
    <row r="47" spans="3:5" x14ac:dyDescent="0.25">
      <c r="C47" s="23"/>
      <c r="D47" s="25">
        <f>E16+B4+B5</f>
        <v>200000</v>
      </c>
      <c r="E47" s="21">
        <f>_xll.PTreeNodeValue(treeCalc_2!$F$2,12)</f>
        <v>-0.44980428495392344</v>
      </c>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Decision Tree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1999-05-20T19:43:39Z</dcterms:created>
  <dcterms:modified xsi:type="dcterms:W3CDTF">2014-05-20T19:02:35Z</dcterms:modified>
</cp:coreProperties>
</file>